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2120" windowHeight="7176" activeTab="1"/>
  </bookViews>
  <sheets>
    <sheet name="Лист1" sheetId="1" r:id="rId1"/>
    <sheet name="Лист2" sheetId="2" r:id="rId2"/>
  </sheets>
  <definedNames>
    <definedName name="_xlnm.Print_Area" localSheetId="0">'Лист1'!$A$1:$F$41</definedName>
    <definedName name="_xlnm.Print_Area" localSheetId="1">'Лист2'!$A$1:$G$48</definedName>
  </definedNames>
  <calcPr fullCalcOnLoad="1"/>
</workbook>
</file>

<file path=xl/sharedStrings.xml><?xml version="1.0" encoding="utf-8"?>
<sst xmlns="http://schemas.openxmlformats.org/spreadsheetml/2006/main" count="92" uniqueCount="89">
  <si>
    <t>Уточненный годовой план</t>
  </si>
  <si>
    <t xml:space="preserve"> </t>
  </si>
  <si>
    <t>% исполнения</t>
  </si>
  <si>
    <t>К уточ. годовому плану</t>
  </si>
  <si>
    <t>Налоговые доходы – всего</t>
  </si>
  <si>
    <t>Налоги на прибыль, прирост капитала</t>
  </si>
  <si>
    <t>- налог на доходы физических лиц</t>
  </si>
  <si>
    <t>Налоги на совокупный доход</t>
  </si>
  <si>
    <t>-единый сельхозналог</t>
  </si>
  <si>
    <t xml:space="preserve">Налог на имущество </t>
  </si>
  <si>
    <t>-налог на имущество физических.лиц</t>
  </si>
  <si>
    <t>- земельный налог</t>
  </si>
  <si>
    <t>Госпошлина</t>
  </si>
  <si>
    <t>- госпошлина</t>
  </si>
  <si>
    <t>Неналоговые доходы – всего</t>
  </si>
  <si>
    <t xml:space="preserve">Доходы от использования имущества, находящегося в госуд. и муниц-ной собствен-ти </t>
  </si>
  <si>
    <t>Доходы от продажи материальных и нематериальных активов</t>
  </si>
  <si>
    <t>Прочие доходы от платных услуг</t>
  </si>
  <si>
    <t>Плата за негативное воздействие</t>
  </si>
  <si>
    <t>Штрафы, санкции, возмещение ущерба</t>
  </si>
  <si>
    <t>Итого собственных доходов</t>
  </si>
  <si>
    <t>От бюджетов других уровней</t>
  </si>
  <si>
    <t xml:space="preserve">- дотация </t>
  </si>
  <si>
    <t xml:space="preserve">-субвенция </t>
  </si>
  <si>
    <t xml:space="preserve">-субсидия </t>
  </si>
  <si>
    <t>Всего доходов</t>
  </si>
  <si>
    <t>Расходы</t>
  </si>
  <si>
    <t>Утверждённый годовплан</t>
  </si>
  <si>
    <t xml:space="preserve">Государственное управление и местное самоуправление в том числе: </t>
  </si>
  <si>
    <t>Правоохранительная деятельность</t>
  </si>
  <si>
    <t>Воинский учет</t>
  </si>
  <si>
    <t>Жилищно – коммунальное хозяйство</t>
  </si>
  <si>
    <t xml:space="preserve">- жилищное хозяйство </t>
  </si>
  <si>
    <t>-коммунальное хозяйство</t>
  </si>
  <si>
    <t>- дошкольное образование</t>
  </si>
  <si>
    <t>- общее образование</t>
  </si>
  <si>
    <t>- прочие расходы в области образования</t>
  </si>
  <si>
    <t>- культура</t>
  </si>
  <si>
    <t>- кинематография</t>
  </si>
  <si>
    <t>Социальная политика</t>
  </si>
  <si>
    <t>ИТОГО РАСХОДОВ</t>
  </si>
  <si>
    <t>- функционирование органов мест.самоуправления</t>
  </si>
  <si>
    <t>- прочие вопросы</t>
  </si>
  <si>
    <t xml:space="preserve">Образование  </t>
  </si>
  <si>
    <t>- молодежная политика и оздоровление детей</t>
  </si>
  <si>
    <t xml:space="preserve">Культура и кинематография </t>
  </si>
  <si>
    <t>Справка</t>
  </si>
  <si>
    <t xml:space="preserve">      Справка</t>
  </si>
  <si>
    <t>единый налог по упрощенной системе</t>
  </si>
  <si>
    <t>благоустройство</t>
  </si>
  <si>
    <t>Возврат остатков субвенций и субсидий</t>
  </si>
  <si>
    <t>Утвержденный план</t>
  </si>
  <si>
    <t>Уточненный план</t>
  </si>
  <si>
    <t xml:space="preserve">Исполнено </t>
  </si>
  <si>
    <t>К утвержд. годовому плану</t>
  </si>
  <si>
    <t>К годов утвер. Плану</t>
  </si>
  <si>
    <t xml:space="preserve">К уточн.плану </t>
  </si>
  <si>
    <t>Здравоохранение</t>
  </si>
  <si>
    <t>Физическая культура и спорт</t>
  </si>
  <si>
    <t>Национальная экономика</t>
  </si>
  <si>
    <t>жилье на селе</t>
  </si>
  <si>
    <t>Охрана окружающей среды</t>
  </si>
  <si>
    <t>центры спортивной подготовки</t>
  </si>
  <si>
    <t>мероприятия в области спорта</t>
  </si>
  <si>
    <t>Дефицит-, профицит+</t>
  </si>
  <si>
    <t>ОПОП</t>
  </si>
  <si>
    <t xml:space="preserve"> противоэпедимические мероприятия</t>
  </si>
  <si>
    <r>
      <t>С</t>
    </r>
    <r>
      <rPr>
        <sz val="12"/>
        <rFont val="Times New Roman"/>
        <family val="1"/>
      </rPr>
      <t>ельское хозяйство</t>
    </r>
  </si>
  <si>
    <t>патент</t>
  </si>
  <si>
    <t>Акцизы</t>
  </si>
  <si>
    <t>Дорожное хозяйство</t>
  </si>
  <si>
    <t>другие вопросы в области нац. Экономики</t>
  </si>
  <si>
    <t>Водное хозяйство</t>
  </si>
  <si>
    <t>Доходы от возврата остатков субсидий и субвенций</t>
  </si>
  <si>
    <t>Председатель ФБП:</t>
  </si>
  <si>
    <t>О.П.Сетрова</t>
  </si>
  <si>
    <t>Средства самообложения</t>
  </si>
  <si>
    <t>Безвозмезднные поступление от негосудартсвенных организаций и прочие безвозмездные поступления</t>
  </si>
  <si>
    <t>дополнительное образование</t>
  </si>
  <si>
    <t>Транспорт</t>
  </si>
  <si>
    <t xml:space="preserve">                                                   Об  исполнении консолидированного бюджета по доходам                                                           </t>
  </si>
  <si>
    <t xml:space="preserve"> Об  исполнении консолидированного бюджета по расходам </t>
  </si>
  <si>
    <t>Отрицательные трансферты</t>
  </si>
  <si>
    <t xml:space="preserve">Задолженность и перерасчеты по отменным налогам и сборам </t>
  </si>
  <si>
    <t>Прочие неналоговые поступления</t>
  </si>
  <si>
    <t>прочие межбюджетные трансферты</t>
  </si>
  <si>
    <t xml:space="preserve"> -защита населения от чрезвычайных ситуаций</t>
  </si>
  <si>
    <t xml:space="preserve">на 01.05.2023 год по Аксубаевскому району. </t>
  </si>
  <si>
    <t xml:space="preserve">на 01.05. 2023 год по Аксубаевскому  району.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</si>
</sst>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1" fontId="3" fillId="0" borderId="12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3" fillId="32" borderId="12" xfId="0" applyNumberFormat="1" applyFont="1" applyFill="1" applyBorder="1" applyAlignment="1">
      <alignment horizontal="center" vertical="center" wrapText="1"/>
    </xf>
    <xf numFmtId="0" fontId="4" fillId="32" borderId="12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0" fontId="48" fillId="32" borderId="12" xfId="0" applyFont="1" applyFill="1" applyBorder="1" applyAlignment="1">
      <alignment horizontal="center" vertical="top" wrapText="1"/>
    </xf>
    <xf numFmtId="0" fontId="49" fillId="32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32" borderId="21" xfId="0" applyFont="1" applyFill="1" applyBorder="1" applyAlignment="1">
      <alignment vertical="top" wrapText="1"/>
    </xf>
    <xf numFmtId="0" fontId="1" fillId="32" borderId="22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SheetLayoutView="100" zoomScalePageLayoutView="0" workbookViewId="0" topLeftCell="A1">
      <selection activeCell="D35" sqref="D35"/>
    </sheetView>
  </sheetViews>
  <sheetFormatPr defaultColWidth="9.00390625" defaultRowHeight="12.75"/>
  <cols>
    <col min="1" max="1" width="45.875" style="0" customWidth="1"/>
    <col min="2" max="2" width="14.625" style="0" customWidth="1"/>
    <col min="3" max="3" width="12.375" style="29" customWidth="1"/>
    <col min="4" max="4" width="10.625" style="29" customWidth="1"/>
    <col min="5" max="5" width="11.125" style="0" customWidth="1"/>
    <col min="6" max="6" width="10.50390625" style="0" customWidth="1"/>
  </cols>
  <sheetData>
    <row r="1" spans="1:6" ht="17.25">
      <c r="A1" s="40" t="s">
        <v>47</v>
      </c>
      <c r="B1" s="40"/>
      <c r="C1" s="40"/>
      <c r="D1" s="40"/>
      <c r="E1" s="40"/>
      <c r="F1" s="3"/>
    </row>
    <row r="2" spans="1:6" ht="15">
      <c r="A2" s="41" t="s">
        <v>80</v>
      </c>
      <c r="B2" s="41"/>
      <c r="C2" s="41"/>
      <c r="D2" s="41"/>
      <c r="E2" s="41"/>
      <c r="F2" s="41"/>
    </row>
    <row r="3" spans="1:6" ht="15">
      <c r="A3" s="42" t="s">
        <v>87</v>
      </c>
      <c r="B3" s="42"/>
      <c r="C3" s="42"/>
      <c r="D3" s="42"/>
      <c r="E3" s="42"/>
      <c r="F3" s="42"/>
    </row>
    <row r="4" spans="1:6" ht="38.25" customHeight="1">
      <c r="A4" s="37" t="s">
        <v>47</v>
      </c>
      <c r="B4" s="43" t="s">
        <v>51</v>
      </c>
      <c r="C4" s="36" t="s">
        <v>52</v>
      </c>
      <c r="D4" s="36" t="s">
        <v>53</v>
      </c>
      <c r="E4" s="35" t="s">
        <v>2</v>
      </c>
      <c r="F4" s="35"/>
    </row>
    <row r="5" spans="1:6" ht="24.75" customHeight="1">
      <c r="A5" s="38"/>
      <c r="B5" s="44"/>
      <c r="C5" s="36"/>
      <c r="D5" s="36"/>
      <c r="E5" s="35" t="s">
        <v>54</v>
      </c>
      <c r="F5" s="35" t="s">
        <v>3</v>
      </c>
    </row>
    <row r="6" spans="1:6" ht="12.75">
      <c r="A6" s="39"/>
      <c r="B6" s="45"/>
      <c r="C6" s="36"/>
      <c r="D6" s="36"/>
      <c r="E6" s="35"/>
      <c r="F6" s="35"/>
    </row>
    <row r="7" spans="1:6" ht="21.75" customHeight="1">
      <c r="A7" s="12" t="s">
        <v>4</v>
      </c>
      <c r="B7" s="17">
        <f>B8+B10+B11+B15+B18</f>
        <v>313089</v>
      </c>
      <c r="C7" s="17">
        <f>C8+C10+C11+C15+C18</f>
        <v>313089</v>
      </c>
      <c r="D7" s="17">
        <f>D8+D10+D11+D15+D18+D20</f>
        <v>76467</v>
      </c>
      <c r="E7" s="19">
        <f>D7/B7*100</f>
        <v>24.423406762933222</v>
      </c>
      <c r="F7" s="19">
        <f>D7/C7*100</f>
        <v>24.423406762933222</v>
      </c>
    </row>
    <row r="8" spans="1:6" ht="36.75" customHeight="1">
      <c r="A8" s="12" t="s">
        <v>5</v>
      </c>
      <c r="B8" s="17">
        <v>240000</v>
      </c>
      <c r="C8" s="25">
        <v>240000</v>
      </c>
      <c r="D8" s="25">
        <v>52881</v>
      </c>
      <c r="E8" s="19">
        <f aca="true" t="shared" si="0" ref="E8:E38">D8/B8*100</f>
        <v>22.033749999999998</v>
      </c>
      <c r="F8" s="19">
        <f aca="true" t="shared" si="1" ref="F8:F38">D8/C8*100</f>
        <v>22.033749999999998</v>
      </c>
    </row>
    <row r="9" spans="1:6" ht="22.5" customHeight="1">
      <c r="A9" s="13" t="s">
        <v>6</v>
      </c>
      <c r="B9" s="4">
        <v>240000</v>
      </c>
      <c r="C9" s="26">
        <v>240000</v>
      </c>
      <c r="D9" s="26">
        <v>52881</v>
      </c>
      <c r="E9" s="19">
        <f t="shared" si="0"/>
        <v>22.033749999999998</v>
      </c>
      <c r="F9" s="19">
        <f>D9/C9*100</f>
        <v>22.033749999999998</v>
      </c>
    </row>
    <row r="10" spans="1:6" ht="22.5" customHeight="1">
      <c r="A10" s="12" t="s">
        <v>69</v>
      </c>
      <c r="B10" s="17">
        <v>27100</v>
      </c>
      <c r="C10" s="25">
        <v>27100</v>
      </c>
      <c r="D10" s="25">
        <v>10019</v>
      </c>
      <c r="E10" s="19">
        <f t="shared" si="0"/>
        <v>36.97047970479705</v>
      </c>
      <c r="F10" s="19">
        <f>D10/C10*100</f>
        <v>36.97047970479705</v>
      </c>
    </row>
    <row r="11" spans="1:6" ht="17.25" customHeight="1">
      <c r="A11" s="12" t="s">
        <v>7</v>
      </c>
      <c r="B11" s="17">
        <f>B12+B13+B14</f>
        <v>14512</v>
      </c>
      <c r="C11" s="17">
        <f>C12+C13+C14</f>
        <v>14512</v>
      </c>
      <c r="D11" s="17">
        <f>D12+D13+D14</f>
        <v>5742</v>
      </c>
      <c r="E11" s="19">
        <f t="shared" si="0"/>
        <v>39.567254685777286</v>
      </c>
      <c r="F11" s="19">
        <f t="shared" si="1"/>
        <v>39.567254685777286</v>
      </c>
    </row>
    <row r="12" spans="1:6" ht="36" customHeight="1">
      <c r="A12" s="13" t="s">
        <v>48</v>
      </c>
      <c r="B12" s="4">
        <v>7589</v>
      </c>
      <c r="C12" s="26">
        <v>7589</v>
      </c>
      <c r="D12" s="26">
        <v>2665</v>
      </c>
      <c r="E12" s="19">
        <f t="shared" si="0"/>
        <v>35.11661615496113</v>
      </c>
      <c r="F12" s="19">
        <f t="shared" si="1"/>
        <v>35.11661615496113</v>
      </c>
    </row>
    <row r="13" spans="1:6" ht="23.25" customHeight="1">
      <c r="A13" s="13" t="s">
        <v>68</v>
      </c>
      <c r="B13" s="4">
        <v>5035</v>
      </c>
      <c r="C13" s="26">
        <v>5035</v>
      </c>
      <c r="D13" s="26">
        <v>2159</v>
      </c>
      <c r="E13" s="19">
        <f t="shared" si="0"/>
        <v>42.8798411122145</v>
      </c>
      <c r="F13" s="19">
        <f t="shared" si="1"/>
        <v>42.8798411122145</v>
      </c>
    </row>
    <row r="14" spans="1:6" ht="19.5" customHeight="1">
      <c r="A14" s="13" t="s">
        <v>8</v>
      </c>
      <c r="B14" s="4">
        <v>1888</v>
      </c>
      <c r="C14" s="26">
        <v>1888</v>
      </c>
      <c r="D14" s="26">
        <v>918</v>
      </c>
      <c r="E14" s="19">
        <f t="shared" si="0"/>
        <v>48.6228813559322</v>
      </c>
      <c r="F14" s="19">
        <f t="shared" si="1"/>
        <v>48.6228813559322</v>
      </c>
    </row>
    <row r="15" spans="1:6" ht="22.5" customHeight="1">
      <c r="A15" s="12" t="s">
        <v>9</v>
      </c>
      <c r="B15" s="17">
        <f>B16+B17</f>
        <v>29038</v>
      </c>
      <c r="C15" s="17">
        <f>C16+C17</f>
        <v>29038</v>
      </c>
      <c r="D15" s="17">
        <f>D16+D17</f>
        <v>7256</v>
      </c>
      <c r="E15" s="19">
        <f t="shared" si="0"/>
        <v>24.98794682829396</v>
      </c>
      <c r="F15" s="19">
        <f t="shared" si="1"/>
        <v>24.98794682829396</v>
      </c>
    </row>
    <row r="16" spans="1:6" ht="21" customHeight="1">
      <c r="A16" s="13" t="s">
        <v>10</v>
      </c>
      <c r="B16" s="4">
        <v>5925</v>
      </c>
      <c r="C16" s="26">
        <v>5925</v>
      </c>
      <c r="D16" s="26">
        <v>119</v>
      </c>
      <c r="E16" s="19">
        <f t="shared" si="0"/>
        <v>2.0084388185654007</v>
      </c>
      <c r="F16" s="19">
        <f t="shared" si="1"/>
        <v>2.0084388185654007</v>
      </c>
    </row>
    <row r="17" spans="1:6" ht="21.75" customHeight="1">
      <c r="A17" s="13" t="s">
        <v>11</v>
      </c>
      <c r="B17" s="4">
        <v>23113</v>
      </c>
      <c r="C17" s="26">
        <v>23113</v>
      </c>
      <c r="D17" s="26">
        <v>7137</v>
      </c>
      <c r="E17" s="19">
        <f t="shared" si="0"/>
        <v>30.878726257950074</v>
      </c>
      <c r="F17" s="19">
        <f t="shared" si="1"/>
        <v>30.878726257950074</v>
      </c>
    </row>
    <row r="18" spans="1:6" ht="18.75" customHeight="1">
      <c r="A18" s="12" t="s">
        <v>12</v>
      </c>
      <c r="B18" s="17">
        <v>2439</v>
      </c>
      <c r="C18" s="25">
        <v>2439</v>
      </c>
      <c r="D18" s="25">
        <v>594</v>
      </c>
      <c r="E18" s="19">
        <f t="shared" si="0"/>
        <v>24.354243542435423</v>
      </c>
      <c r="F18" s="19">
        <f t="shared" si="1"/>
        <v>24.354243542435423</v>
      </c>
    </row>
    <row r="19" spans="1:6" ht="21" customHeight="1">
      <c r="A19" s="13" t="s">
        <v>13</v>
      </c>
      <c r="B19" s="4">
        <v>2439</v>
      </c>
      <c r="C19" s="26">
        <v>2439</v>
      </c>
      <c r="D19" s="26">
        <v>594</v>
      </c>
      <c r="E19" s="19">
        <f t="shared" si="0"/>
        <v>24.354243542435423</v>
      </c>
      <c r="F19" s="19">
        <f t="shared" si="1"/>
        <v>24.354243542435423</v>
      </c>
    </row>
    <row r="20" spans="1:6" ht="35.25" customHeight="1">
      <c r="A20" s="12" t="s">
        <v>83</v>
      </c>
      <c r="B20" s="17">
        <v>0</v>
      </c>
      <c r="C20" s="25">
        <v>0</v>
      </c>
      <c r="D20" s="26">
        <v>-25</v>
      </c>
      <c r="E20" s="19" t="e">
        <f t="shared" si="0"/>
        <v>#DIV/0!</v>
      </c>
      <c r="F20" s="19" t="e">
        <f t="shared" si="1"/>
        <v>#DIV/0!</v>
      </c>
    </row>
    <row r="21" spans="1:6" ht="23.25" customHeight="1">
      <c r="A21" s="12" t="s">
        <v>14</v>
      </c>
      <c r="B21" s="17">
        <f>B22+B23+B24+B25+B26+B27+B28</f>
        <v>21708</v>
      </c>
      <c r="C21" s="17">
        <f>C22+C23+C24+C25+C26+C27+C28</f>
        <v>21708</v>
      </c>
      <c r="D21" s="17">
        <f>D22+D23+D24+D25+D26+D27+D28</f>
        <v>20005</v>
      </c>
      <c r="E21" s="19">
        <f t="shared" si="0"/>
        <v>92.15496591118482</v>
      </c>
      <c r="F21" s="19">
        <f t="shared" si="1"/>
        <v>92.15496591118482</v>
      </c>
    </row>
    <row r="22" spans="1:6" ht="47.25" customHeight="1">
      <c r="A22" s="20" t="s">
        <v>15</v>
      </c>
      <c r="B22" s="21">
        <v>10872</v>
      </c>
      <c r="C22" s="27">
        <v>10872</v>
      </c>
      <c r="D22" s="27">
        <v>4219</v>
      </c>
      <c r="E22" s="19">
        <f t="shared" si="0"/>
        <v>38.806107431935246</v>
      </c>
      <c r="F22" s="19">
        <f t="shared" si="1"/>
        <v>38.806107431935246</v>
      </c>
    </row>
    <row r="23" spans="1:6" ht="37.5" customHeight="1">
      <c r="A23" s="20" t="s">
        <v>16</v>
      </c>
      <c r="B23" s="21">
        <v>1591</v>
      </c>
      <c r="C23" s="27">
        <v>1591</v>
      </c>
      <c r="D23" s="27">
        <v>4736</v>
      </c>
      <c r="E23" s="19">
        <f t="shared" si="0"/>
        <v>297.6744186046512</v>
      </c>
      <c r="F23" s="19">
        <f t="shared" si="1"/>
        <v>297.6744186046512</v>
      </c>
    </row>
    <row r="24" spans="1:6" ht="18.75" customHeight="1">
      <c r="A24" s="20" t="s">
        <v>17</v>
      </c>
      <c r="B24" s="21">
        <v>7940</v>
      </c>
      <c r="C24" s="27">
        <v>7940</v>
      </c>
      <c r="D24" s="27">
        <v>2615</v>
      </c>
      <c r="E24" s="19">
        <f t="shared" si="0"/>
        <v>32.9345088161209</v>
      </c>
      <c r="F24" s="19">
        <f t="shared" si="1"/>
        <v>32.9345088161209</v>
      </c>
    </row>
    <row r="25" spans="1:6" ht="19.5" customHeight="1">
      <c r="A25" s="20" t="s">
        <v>18</v>
      </c>
      <c r="B25" s="21">
        <v>768</v>
      </c>
      <c r="C25" s="27">
        <v>768</v>
      </c>
      <c r="D25" s="27">
        <v>1077</v>
      </c>
      <c r="E25" s="19">
        <f t="shared" si="0"/>
        <v>140.234375</v>
      </c>
      <c r="F25" s="19">
        <f t="shared" si="1"/>
        <v>140.234375</v>
      </c>
    </row>
    <row r="26" spans="1:6" ht="30.75" customHeight="1">
      <c r="A26" s="20" t="s">
        <v>19</v>
      </c>
      <c r="B26" s="21">
        <v>537</v>
      </c>
      <c r="C26" s="27">
        <v>537</v>
      </c>
      <c r="D26" s="27">
        <v>307</v>
      </c>
      <c r="E26" s="19">
        <f t="shared" si="0"/>
        <v>57.16945996275605</v>
      </c>
      <c r="F26" s="19">
        <f t="shared" si="1"/>
        <v>57.16945996275605</v>
      </c>
    </row>
    <row r="27" spans="1:6" ht="18.75" customHeight="1">
      <c r="A27" s="20" t="s">
        <v>76</v>
      </c>
      <c r="B27" s="15">
        <v>0</v>
      </c>
      <c r="C27" s="27">
        <v>0</v>
      </c>
      <c r="D27" s="27">
        <v>7051</v>
      </c>
      <c r="E27" s="24" t="e">
        <f t="shared" si="0"/>
        <v>#DIV/0!</v>
      </c>
      <c r="F27" s="24" t="e">
        <f t="shared" si="1"/>
        <v>#DIV/0!</v>
      </c>
    </row>
    <row r="28" spans="1:6" ht="18.75" customHeight="1">
      <c r="A28" s="20" t="s">
        <v>84</v>
      </c>
      <c r="B28" s="15">
        <v>0</v>
      </c>
      <c r="C28" s="28">
        <v>0</v>
      </c>
      <c r="D28" s="27">
        <v>0</v>
      </c>
      <c r="E28" s="24" t="e">
        <f t="shared" si="0"/>
        <v>#DIV/0!</v>
      </c>
      <c r="F28" s="24" t="e">
        <f t="shared" si="1"/>
        <v>#DIV/0!</v>
      </c>
    </row>
    <row r="29" spans="1:6" ht="20.25" customHeight="1">
      <c r="A29" s="14" t="s">
        <v>20</v>
      </c>
      <c r="B29" s="15">
        <f>B7+B21</f>
        <v>334797</v>
      </c>
      <c r="C29" s="15">
        <f>C7+C21</f>
        <v>334797</v>
      </c>
      <c r="D29" s="15">
        <f>D7+D21</f>
        <v>96472</v>
      </c>
      <c r="E29" s="19">
        <f t="shared" si="0"/>
        <v>28.8150730143938</v>
      </c>
      <c r="F29" s="19">
        <f t="shared" si="1"/>
        <v>28.8150730143938</v>
      </c>
    </row>
    <row r="30" spans="1:6" ht="21" customHeight="1">
      <c r="A30" s="12" t="s">
        <v>21</v>
      </c>
      <c r="B30" s="17">
        <f>B31+B32+B33+B34</f>
        <v>737669</v>
      </c>
      <c r="C30" s="17">
        <f>C31+C32+C33+C34</f>
        <v>747123</v>
      </c>
      <c r="D30" s="17">
        <f>D31+D32+D33+D34</f>
        <v>273597</v>
      </c>
      <c r="E30" s="19">
        <f t="shared" si="0"/>
        <v>37.08939917496872</v>
      </c>
      <c r="F30" s="19">
        <f t="shared" si="1"/>
        <v>36.62007460618934</v>
      </c>
    </row>
    <row r="31" spans="1:6" ht="22.5" customHeight="1">
      <c r="A31" s="13" t="s">
        <v>22</v>
      </c>
      <c r="B31" s="4">
        <v>35713</v>
      </c>
      <c r="C31" s="26">
        <v>35713</v>
      </c>
      <c r="D31" s="33">
        <v>11904</v>
      </c>
      <c r="E31" s="19">
        <f t="shared" si="0"/>
        <v>33.33239996639879</v>
      </c>
      <c r="F31" s="19">
        <f t="shared" si="1"/>
        <v>33.33239996639879</v>
      </c>
    </row>
    <row r="32" spans="1:6" ht="21.75" customHeight="1">
      <c r="A32" s="13" t="s">
        <v>23</v>
      </c>
      <c r="B32" s="4">
        <v>279083</v>
      </c>
      <c r="C32" s="26">
        <v>279083</v>
      </c>
      <c r="D32" s="33">
        <v>86020</v>
      </c>
      <c r="E32" s="19">
        <f t="shared" si="0"/>
        <v>30.822371839201956</v>
      </c>
      <c r="F32" s="19">
        <f t="shared" si="1"/>
        <v>30.822371839201956</v>
      </c>
    </row>
    <row r="33" spans="1:6" ht="20.25" customHeight="1">
      <c r="A33" s="13" t="s">
        <v>24</v>
      </c>
      <c r="B33" s="4">
        <v>422873</v>
      </c>
      <c r="C33" s="26">
        <v>422873</v>
      </c>
      <c r="D33" s="33">
        <v>170148</v>
      </c>
      <c r="E33" s="19">
        <f t="shared" si="0"/>
        <v>40.2361938454335</v>
      </c>
      <c r="F33" s="19">
        <f t="shared" si="1"/>
        <v>40.2361938454335</v>
      </c>
    </row>
    <row r="34" spans="1:6" ht="18" customHeight="1">
      <c r="A34" s="13" t="s">
        <v>85</v>
      </c>
      <c r="B34" s="4">
        <v>0</v>
      </c>
      <c r="C34" s="26">
        <v>9454</v>
      </c>
      <c r="D34" s="33">
        <v>5525</v>
      </c>
      <c r="E34" s="19" t="e">
        <f t="shared" si="0"/>
        <v>#DIV/0!</v>
      </c>
      <c r="F34" s="19">
        <f t="shared" si="1"/>
        <v>58.4408715887455</v>
      </c>
    </row>
    <row r="35" spans="1:6" ht="35.25" customHeight="1">
      <c r="A35" s="12" t="s">
        <v>73</v>
      </c>
      <c r="B35" s="4">
        <v>0</v>
      </c>
      <c r="C35" s="25">
        <v>0</v>
      </c>
      <c r="D35" s="25">
        <v>522</v>
      </c>
      <c r="E35" s="19" t="e">
        <f t="shared" si="0"/>
        <v>#DIV/0!</v>
      </c>
      <c r="F35" s="19" t="e">
        <f t="shared" si="1"/>
        <v>#DIV/0!</v>
      </c>
    </row>
    <row r="36" spans="1:6" ht="18" customHeight="1">
      <c r="A36" s="12" t="s">
        <v>50</v>
      </c>
      <c r="B36" s="17">
        <v>0</v>
      </c>
      <c r="C36" s="25">
        <v>0</v>
      </c>
      <c r="D36" s="34">
        <v>-3845</v>
      </c>
      <c r="E36" s="19" t="e">
        <f>D36/B36*100</f>
        <v>#DIV/0!</v>
      </c>
      <c r="F36" s="19" t="e">
        <f>D36/C36*100</f>
        <v>#DIV/0!</v>
      </c>
    </row>
    <row r="37" spans="1:6" ht="49.5" customHeight="1">
      <c r="A37" s="12" t="s">
        <v>77</v>
      </c>
      <c r="B37" s="17">
        <v>0</v>
      </c>
      <c r="C37" s="25">
        <v>0</v>
      </c>
      <c r="D37" s="25">
        <v>200</v>
      </c>
      <c r="E37" s="19" t="e">
        <f>D37/B37*100</f>
        <v>#DIV/0!</v>
      </c>
      <c r="F37" s="19" t="e">
        <f>D37/C37*100</f>
        <v>#DIV/0!</v>
      </c>
    </row>
    <row r="38" spans="1:6" ht="22.5" customHeight="1">
      <c r="A38" s="12" t="s">
        <v>25</v>
      </c>
      <c r="B38" s="17">
        <f>B29+B30+B35+B36+B37</f>
        <v>1072466</v>
      </c>
      <c r="C38" s="17">
        <f>C29+C30+C35+C36+C37</f>
        <v>1081920</v>
      </c>
      <c r="D38" s="17">
        <f>D29+D30+D35+D36+D37</f>
        <v>366946</v>
      </c>
      <c r="E38" s="19">
        <f t="shared" si="0"/>
        <v>34.21516393060479</v>
      </c>
      <c r="F38" s="19">
        <f t="shared" si="1"/>
        <v>33.916186039633246</v>
      </c>
    </row>
    <row r="40" ht="39.75" customHeight="1"/>
    <row r="41" ht="18">
      <c r="A41" s="18"/>
    </row>
  </sheetData>
  <sheetProtection/>
  <mergeCells count="10">
    <mergeCell ref="F5:F6"/>
    <mergeCell ref="C4:C6"/>
    <mergeCell ref="A4:A6"/>
    <mergeCell ref="A1:E1"/>
    <mergeCell ref="A2:F2"/>
    <mergeCell ref="A3:F3"/>
    <mergeCell ref="B4:B6"/>
    <mergeCell ref="D4:D6"/>
    <mergeCell ref="E4:F4"/>
    <mergeCell ref="E5:E6"/>
  </mergeCells>
  <printOptions/>
  <pageMargins left="0.7874015748031497" right="0.5905511811023623" top="0.2362204724409449" bottom="0.2755905511811024" header="0.2755905511811024" footer="0.5118110236220472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SheetLayoutView="100" zoomScalePageLayoutView="0" workbookViewId="0" topLeftCell="A1">
      <selection activeCell="E39" sqref="E39"/>
    </sheetView>
  </sheetViews>
  <sheetFormatPr defaultColWidth="9.00390625" defaultRowHeight="12.75"/>
  <cols>
    <col min="1" max="1" width="54.625" style="0" customWidth="1"/>
    <col min="2" max="2" width="0.12890625" style="0" customWidth="1"/>
    <col min="3" max="3" width="10.125" style="0" customWidth="1"/>
    <col min="4" max="4" width="10.50390625" style="29" customWidth="1"/>
    <col min="5" max="5" width="10.00390625" style="29" customWidth="1"/>
    <col min="6" max="6" width="10.375" style="0" customWidth="1"/>
    <col min="7" max="7" width="13.375" style="0" customWidth="1"/>
  </cols>
  <sheetData>
    <row r="1" spans="1:7" ht="20.25" customHeight="1">
      <c r="A1" s="48" t="s">
        <v>46</v>
      </c>
      <c r="B1" s="48"/>
      <c r="C1" s="48"/>
      <c r="D1" s="48"/>
      <c r="E1" s="48"/>
      <c r="F1" s="48"/>
      <c r="G1" s="48"/>
    </row>
    <row r="2" spans="1:7" ht="18.75" customHeight="1">
      <c r="A2" s="40" t="s">
        <v>81</v>
      </c>
      <c r="B2" s="40"/>
      <c r="C2" s="40"/>
      <c r="D2" s="40"/>
      <c r="E2" s="40"/>
      <c r="F2" s="40"/>
      <c r="G2" s="40"/>
    </row>
    <row r="3" spans="1:7" ht="19.5" customHeight="1" thickBot="1">
      <c r="A3" s="49" t="s">
        <v>88</v>
      </c>
      <c r="B3" s="49"/>
      <c r="C3" s="49"/>
      <c r="D3" s="49"/>
      <c r="E3" s="49"/>
      <c r="F3" s="49"/>
      <c r="G3" s="49"/>
    </row>
    <row r="4" spans="1:7" ht="12" customHeight="1">
      <c r="A4" s="63" t="s">
        <v>1</v>
      </c>
      <c r="B4" s="64"/>
      <c r="C4" s="59" t="s">
        <v>27</v>
      </c>
      <c r="D4" s="61" t="s">
        <v>0</v>
      </c>
      <c r="E4" s="61" t="s">
        <v>53</v>
      </c>
      <c r="F4" s="55" t="s">
        <v>2</v>
      </c>
      <c r="G4" s="56"/>
    </row>
    <row r="5" spans="1:7" ht="13.5" thickBot="1">
      <c r="A5" s="65" t="s">
        <v>26</v>
      </c>
      <c r="B5" s="66"/>
      <c r="C5" s="60"/>
      <c r="D5" s="62"/>
      <c r="E5" s="62"/>
      <c r="F5" s="57"/>
      <c r="G5" s="58"/>
    </row>
    <row r="6" spans="1:7" ht="39">
      <c r="A6" s="51"/>
      <c r="B6" s="52"/>
      <c r="C6" s="60"/>
      <c r="D6" s="62"/>
      <c r="E6" s="62"/>
      <c r="F6" s="2" t="s">
        <v>55</v>
      </c>
      <c r="G6" s="1" t="s">
        <v>56</v>
      </c>
    </row>
    <row r="7" spans="1:7" ht="36.75" customHeight="1">
      <c r="A7" s="50" t="s">
        <v>28</v>
      </c>
      <c r="B7" s="50"/>
      <c r="C7" s="11">
        <v>91438</v>
      </c>
      <c r="D7" s="11">
        <v>101373</v>
      </c>
      <c r="E7" s="11">
        <v>34327</v>
      </c>
      <c r="F7" s="16">
        <f aca="true" t="shared" si="0" ref="F7:F20">E7/C7*100</f>
        <v>37.54128480500448</v>
      </c>
      <c r="G7" s="16">
        <f>E7/D7*100</f>
        <v>33.862073727718425</v>
      </c>
    </row>
    <row r="8" spans="1:7" ht="35.25" customHeight="1">
      <c r="A8" s="54" t="s">
        <v>41</v>
      </c>
      <c r="B8" s="54"/>
      <c r="C8" s="5">
        <f>C7-C9</f>
        <v>64604</v>
      </c>
      <c r="D8" s="5">
        <f>D7-D9</f>
        <v>72539</v>
      </c>
      <c r="E8" s="5">
        <f>E7-E9</f>
        <v>24554</v>
      </c>
      <c r="F8" s="22">
        <f t="shared" si="0"/>
        <v>38.006934555135906</v>
      </c>
      <c r="G8" s="22">
        <f aca="true" t="shared" si="1" ref="G8:G43">E8/D8*100</f>
        <v>33.84937757620039</v>
      </c>
    </row>
    <row r="9" spans="1:7" ht="15">
      <c r="A9" s="54" t="s">
        <v>42</v>
      </c>
      <c r="B9" s="54"/>
      <c r="C9" s="5">
        <v>26834</v>
      </c>
      <c r="D9" s="31">
        <v>28834</v>
      </c>
      <c r="E9" s="31">
        <v>9773</v>
      </c>
      <c r="F9" s="22">
        <f t="shared" si="0"/>
        <v>36.4202131624059</v>
      </c>
      <c r="G9" s="22">
        <f t="shared" si="1"/>
        <v>33.894014011236735</v>
      </c>
    </row>
    <row r="10" spans="1:7" ht="18.75" customHeight="1">
      <c r="A10" s="53" t="s">
        <v>30</v>
      </c>
      <c r="B10" s="53"/>
      <c r="C10" s="11">
        <v>3161</v>
      </c>
      <c r="D10" s="30">
        <v>3161</v>
      </c>
      <c r="E10" s="30">
        <v>737</v>
      </c>
      <c r="F10" s="16">
        <f t="shared" si="0"/>
        <v>23.315406516925023</v>
      </c>
      <c r="G10" s="16">
        <f t="shared" si="1"/>
        <v>23.315406516925023</v>
      </c>
    </row>
    <row r="11" spans="1:7" ht="28.5" customHeight="1">
      <c r="A11" s="53" t="s">
        <v>29</v>
      </c>
      <c r="B11" s="53"/>
      <c r="C11" s="11">
        <f>C12++C13</f>
        <v>3886</v>
      </c>
      <c r="D11" s="11">
        <f>D12+D13</f>
        <v>4387</v>
      </c>
      <c r="E11" s="11">
        <f>E12+E13</f>
        <v>1537</v>
      </c>
      <c r="F11" s="16">
        <f t="shared" si="0"/>
        <v>39.55223880597015</v>
      </c>
      <c r="G11" s="16">
        <f t="shared" si="1"/>
        <v>35.03533166172783</v>
      </c>
    </row>
    <row r="12" spans="1:7" ht="19.5" customHeight="1">
      <c r="A12" s="54" t="s">
        <v>86</v>
      </c>
      <c r="B12" s="54"/>
      <c r="C12" s="5">
        <v>2712</v>
      </c>
      <c r="D12" s="31">
        <v>2937</v>
      </c>
      <c r="E12" s="31">
        <v>1049</v>
      </c>
      <c r="F12" s="22">
        <f t="shared" si="0"/>
        <v>38.67994100294985</v>
      </c>
      <c r="G12" s="22">
        <f t="shared" si="1"/>
        <v>35.716717739189654</v>
      </c>
    </row>
    <row r="13" spans="1:7" ht="19.5" customHeight="1">
      <c r="A13" s="7" t="s">
        <v>65</v>
      </c>
      <c r="B13" s="7"/>
      <c r="C13" s="5">
        <v>1174</v>
      </c>
      <c r="D13" s="31">
        <v>1450</v>
      </c>
      <c r="E13" s="31">
        <v>488</v>
      </c>
      <c r="F13" s="22">
        <f t="shared" si="0"/>
        <v>41.56729131175469</v>
      </c>
      <c r="G13" s="22">
        <f t="shared" si="1"/>
        <v>33.6551724137931</v>
      </c>
    </row>
    <row r="14" spans="1:7" ht="15">
      <c r="A14" s="9" t="s">
        <v>59</v>
      </c>
      <c r="B14" s="7"/>
      <c r="C14" s="11">
        <f>C15+C16+C17+C18+C19</f>
        <v>34028</v>
      </c>
      <c r="D14" s="11">
        <f>D15+D16+D17+D18+D19</f>
        <v>42831</v>
      </c>
      <c r="E14" s="11">
        <f>E15+E16+E17+E18+E19</f>
        <v>1892</v>
      </c>
      <c r="F14" s="16">
        <f t="shared" si="0"/>
        <v>5.560126954272952</v>
      </c>
      <c r="G14" s="16">
        <f t="shared" si="1"/>
        <v>4.417361257033457</v>
      </c>
    </row>
    <row r="15" spans="1:7" ht="15">
      <c r="A15" s="9" t="s">
        <v>67</v>
      </c>
      <c r="B15" s="7"/>
      <c r="C15" s="5">
        <v>651</v>
      </c>
      <c r="D15" s="31">
        <v>651</v>
      </c>
      <c r="E15" s="31">
        <v>0</v>
      </c>
      <c r="F15" s="22">
        <f t="shared" si="0"/>
        <v>0</v>
      </c>
      <c r="G15" s="22">
        <f>E15/D15*100</f>
        <v>0</v>
      </c>
    </row>
    <row r="16" spans="1:7" ht="15">
      <c r="A16" s="7" t="s">
        <v>72</v>
      </c>
      <c r="B16" s="7"/>
      <c r="C16" s="5">
        <v>247</v>
      </c>
      <c r="D16" s="31">
        <v>247</v>
      </c>
      <c r="E16" s="31">
        <v>0</v>
      </c>
      <c r="F16" s="22">
        <f t="shared" si="0"/>
        <v>0</v>
      </c>
      <c r="G16" s="22">
        <f>E16/D16*100</f>
        <v>0</v>
      </c>
    </row>
    <row r="17" spans="1:7" ht="15">
      <c r="A17" s="7" t="s">
        <v>79</v>
      </c>
      <c r="B17" s="7"/>
      <c r="C17" s="5">
        <v>0</v>
      </c>
      <c r="D17" s="31">
        <v>3554</v>
      </c>
      <c r="E17" s="31">
        <v>0</v>
      </c>
      <c r="F17" s="22" t="e">
        <f t="shared" si="0"/>
        <v>#DIV/0!</v>
      </c>
      <c r="G17" s="22">
        <f>E17/D17*100</f>
        <v>0</v>
      </c>
    </row>
    <row r="18" spans="1:7" ht="15">
      <c r="A18" s="7" t="s">
        <v>70</v>
      </c>
      <c r="B18" s="7"/>
      <c r="C18" s="5">
        <v>33130</v>
      </c>
      <c r="D18" s="31">
        <v>38365</v>
      </c>
      <c r="E18" s="31">
        <v>1892</v>
      </c>
      <c r="F18" s="22">
        <f t="shared" si="0"/>
        <v>5.710836100211289</v>
      </c>
      <c r="G18" s="22">
        <f t="shared" si="1"/>
        <v>4.931578261436205</v>
      </c>
    </row>
    <row r="19" spans="1:7" ht="15">
      <c r="A19" s="7" t="s">
        <v>71</v>
      </c>
      <c r="B19" s="7"/>
      <c r="C19" s="5">
        <v>0</v>
      </c>
      <c r="D19" s="31">
        <v>14</v>
      </c>
      <c r="E19" s="31">
        <v>0</v>
      </c>
      <c r="F19" s="22" t="e">
        <f t="shared" si="0"/>
        <v>#DIV/0!</v>
      </c>
      <c r="G19" s="22">
        <f t="shared" si="1"/>
        <v>0</v>
      </c>
    </row>
    <row r="20" spans="1:7" ht="24" customHeight="1">
      <c r="A20" s="53" t="s">
        <v>31</v>
      </c>
      <c r="B20" s="53"/>
      <c r="C20" s="11">
        <f>B21+B22+C23</f>
        <v>36705</v>
      </c>
      <c r="D20" s="11">
        <f>D21+D22+D23</f>
        <v>38144</v>
      </c>
      <c r="E20" s="11">
        <f>E21+E22+E23</f>
        <v>5947</v>
      </c>
      <c r="F20" s="16">
        <f t="shared" si="0"/>
        <v>16.20215229532761</v>
      </c>
      <c r="G20" s="16">
        <f t="shared" si="1"/>
        <v>15.590918624161073</v>
      </c>
    </row>
    <row r="21" spans="1:7" ht="15">
      <c r="A21" s="7" t="s">
        <v>32</v>
      </c>
      <c r="B21" s="47">
        <v>1289</v>
      </c>
      <c r="C21" s="47"/>
      <c r="D21" s="31">
        <v>1289</v>
      </c>
      <c r="E21" s="31">
        <v>0</v>
      </c>
      <c r="F21" s="22">
        <f>E21/B21*100</f>
        <v>0</v>
      </c>
      <c r="G21" s="22">
        <f t="shared" si="1"/>
        <v>0</v>
      </c>
    </row>
    <row r="22" spans="1:7" ht="15">
      <c r="A22" s="7" t="s">
        <v>33</v>
      </c>
      <c r="B22" s="47">
        <v>8240</v>
      </c>
      <c r="C22" s="47"/>
      <c r="D22" s="31">
        <v>8267</v>
      </c>
      <c r="E22" s="31">
        <v>1618</v>
      </c>
      <c r="F22" s="22">
        <f>E22/B22*100</f>
        <v>19.635922330097088</v>
      </c>
      <c r="G22" s="22">
        <f t="shared" si="1"/>
        <v>19.571791460021775</v>
      </c>
    </row>
    <row r="23" spans="1:7" ht="15">
      <c r="A23" s="7" t="s">
        <v>49</v>
      </c>
      <c r="B23" s="5"/>
      <c r="C23" s="5">
        <v>27176</v>
      </c>
      <c r="D23" s="31">
        <v>28588</v>
      </c>
      <c r="E23" s="31">
        <v>4329</v>
      </c>
      <c r="F23" s="22">
        <f>E23/C23*100</f>
        <v>15.929496614659994</v>
      </c>
      <c r="G23" s="22">
        <f t="shared" si="1"/>
        <v>15.142717224010074</v>
      </c>
    </row>
    <row r="24" spans="1:7" ht="15">
      <c r="A24" s="9" t="s">
        <v>61</v>
      </c>
      <c r="B24" s="11"/>
      <c r="C24" s="11">
        <v>768</v>
      </c>
      <c r="D24" s="30">
        <v>1294</v>
      </c>
      <c r="E24" s="30">
        <v>0</v>
      </c>
      <c r="F24" s="16">
        <f>E24/C24*100</f>
        <v>0</v>
      </c>
      <c r="G24" s="16">
        <f t="shared" si="1"/>
        <v>0</v>
      </c>
    </row>
    <row r="25" spans="1:7" ht="15">
      <c r="A25" s="9" t="s">
        <v>43</v>
      </c>
      <c r="B25" s="50">
        <f>B26+B27+C28+B29+B30</f>
        <v>700998</v>
      </c>
      <c r="C25" s="50"/>
      <c r="D25" s="30">
        <f>D26+D27+D28+D29+D30</f>
        <v>715423</v>
      </c>
      <c r="E25" s="30">
        <f>E26+E27+E28+E29+E30</f>
        <v>240104</v>
      </c>
      <c r="F25" s="16">
        <f>E25/B25*100</f>
        <v>34.25173823605773</v>
      </c>
      <c r="G25" s="16">
        <f t="shared" si="1"/>
        <v>33.56112397840159</v>
      </c>
    </row>
    <row r="26" spans="1:7" ht="15">
      <c r="A26" s="7" t="s">
        <v>34</v>
      </c>
      <c r="B26" s="47">
        <v>127080</v>
      </c>
      <c r="C26" s="47"/>
      <c r="D26" s="31">
        <v>133067</v>
      </c>
      <c r="E26" s="31">
        <v>48105</v>
      </c>
      <c r="F26" s="22">
        <f>E26/B26*100</f>
        <v>37.85410764872521</v>
      </c>
      <c r="G26" s="22">
        <f t="shared" si="1"/>
        <v>36.15096154568751</v>
      </c>
    </row>
    <row r="27" spans="1:7" ht="15">
      <c r="A27" s="7" t="s">
        <v>35</v>
      </c>
      <c r="B27" s="47">
        <v>498859</v>
      </c>
      <c r="C27" s="47"/>
      <c r="D27" s="31">
        <v>503686</v>
      </c>
      <c r="E27" s="31">
        <v>170282</v>
      </c>
      <c r="F27" s="22">
        <f>E27/B27*100</f>
        <v>34.13429445995762</v>
      </c>
      <c r="G27" s="22">
        <f t="shared" si="1"/>
        <v>33.8071735168339</v>
      </c>
    </row>
    <row r="28" spans="1:7" ht="15">
      <c r="A28" s="7" t="s">
        <v>78</v>
      </c>
      <c r="B28" s="5">
        <v>39145</v>
      </c>
      <c r="C28" s="5">
        <v>39145</v>
      </c>
      <c r="D28" s="31">
        <v>40722</v>
      </c>
      <c r="E28" s="31">
        <v>12437</v>
      </c>
      <c r="F28" s="22">
        <f>E28/C28*100</f>
        <v>31.771618342061565</v>
      </c>
      <c r="G28" s="22">
        <f t="shared" si="1"/>
        <v>30.541230784342616</v>
      </c>
    </row>
    <row r="29" spans="1:7" ht="22.5" customHeight="1">
      <c r="A29" s="7" t="s">
        <v>36</v>
      </c>
      <c r="B29" s="47">
        <v>34663</v>
      </c>
      <c r="C29" s="47"/>
      <c r="D29" s="31">
        <v>36697</v>
      </c>
      <c r="E29" s="31">
        <v>8840</v>
      </c>
      <c r="F29" s="22">
        <f aca="true" t="shared" si="2" ref="F29:F36">E29/B29*100</f>
        <v>25.502697400686614</v>
      </c>
      <c r="G29" s="22">
        <f t="shared" si="1"/>
        <v>24.089162601847562</v>
      </c>
    </row>
    <row r="30" spans="1:7" ht="21" customHeight="1">
      <c r="A30" s="7" t="s">
        <v>44</v>
      </c>
      <c r="B30" s="47">
        <v>1251</v>
      </c>
      <c r="C30" s="47"/>
      <c r="D30" s="31">
        <v>1251</v>
      </c>
      <c r="E30" s="31">
        <v>440</v>
      </c>
      <c r="F30" s="22">
        <f t="shared" si="2"/>
        <v>35.17186250999201</v>
      </c>
      <c r="G30" s="22">
        <f t="shared" si="1"/>
        <v>35.17186250999201</v>
      </c>
    </row>
    <row r="31" spans="1:7" ht="15">
      <c r="A31" s="9" t="s">
        <v>45</v>
      </c>
      <c r="B31" s="50">
        <f>B32+B33</f>
        <v>122759</v>
      </c>
      <c r="C31" s="50"/>
      <c r="D31" s="30">
        <f>D32+D33</f>
        <v>123090</v>
      </c>
      <c r="E31" s="30">
        <f>E32+E33</f>
        <v>46892</v>
      </c>
      <c r="F31" s="16">
        <f t="shared" si="2"/>
        <v>38.19842129701285</v>
      </c>
      <c r="G31" s="16">
        <f t="shared" si="1"/>
        <v>38.095702331627265</v>
      </c>
    </row>
    <row r="32" spans="1:7" ht="15">
      <c r="A32" s="7" t="s">
        <v>37</v>
      </c>
      <c r="B32" s="47">
        <v>122244</v>
      </c>
      <c r="C32" s="47"/>
      <c r="D32" s="31">
        <v>122575</v>
      </c>
      <c r="E32" s="31">
        <v>46729</v>
      </c>
      <c r="F32" s="22">
        <f t="shared" si="2"/>
        <v>38.22600700238867</v>
      </c>
      <c r="G32" s="22">
        <f t="shared" si="1"/>
        <v>38.12278197022231</v>
      </c>
    </row>
    <row r="33" spans="1:7" ht="15">
      <c r="A33" s="7" t="s">
        <v>38</v>
      </c>
      <c r="B33" s="47">
        <v>515</v>
      </c>
      <c r="C33" s="47"/>
      <c r="D33" s="31">
        <v>515</v>
      </c>
      <c r="E33" s="31">
        <v>163</v>
      </c>
      <c r="F33" s="22">
        <f t="shared" si="2"/>
        <v>31.650485436893206</v>
      </c>
      <c r="G33" s="22">
        <f t="shared" si="1"/>
        <v>31.650485436893206</v>
      </c>
    </row>
    <row r="34" spans="1:7" ht="22.5" customHeight="1">
      <c r="A34" s="9" t="s">
        <v>57</v>
      </c>
      <c r="B34" s="50">
        <v>479</v>
      </c>
      <c r="C34" s="50"/>
      <c r="D34" s="30">
        <v>479</v>
      </c>
      <c r="E34" s="30">
        <v>0</v>
      </c>
      <c r="F34" s="16">
        <f t="shared" si="2"/>
        <v>0</v>
      </c>
      <c r="G34" s="16">
        <f t="shared" si="1"/>
        <v>0</v>
      </c>
    </row>
    <row r="35" spans="1:7" ht="15">
      <c r="A35" s="7" t="s">
        <v>66</v>
      </c>
      <c r="B35" s="47">
        <v>479</v>
      </c>
      <c r="C35" s="47"/>
      <c r="D35" s="31">
        <v>479</v>
      </c>
      <c r="E35" s="31">
        <v>0</v>
      </c>
      <c r="F35" s="22">
        <f t="shared" si="2"/>
        <v>0</v>
      </c>
      <c r="G35" s="22">
        <f t="shared" si="1"/>
        <v>0</v>
      </c>
    </row>
    <row r="36" spans="1:7" ht="15">
      <c r="A36" s="9" t="s">
        <v>58</v>
      </c>
      <c r="B36" s="50">
        <f>C37+C38</f>
        <v>44094</v>
      </c>
      <c r="C36" s="50"/>
      <c r="D36" s="30">
        <f>D37+D38</f>
        <v>45952</v>
      </c>
      <c r="E36" s="30">
        <f>E37+E38</f>
        <v>14110</v>
      </c>
      <c r="F36" s="16">
        <f t="shared" si="2"/>
        <v>31.999818569419876</v>
      </c>
      <c r="G36" s="16">
        <f t="shared" si="1"/>
        <v>30.705954038997213</v>
      </c>
    </row>
    <row r="37" spans="1:7" ht="15">
      <c r="A37" s="7" t="s">
        <v>62</v>
      </c>
      <c r="B37" s="11"/>
      <c r="C37" s="5">
        <v>43660</v>
      </c>
      <c r="D37" s="31">
        <v>45484</v>
      </c>
      <c r="E37" s="31">
        <v>13972</v>
      </c>
      <c r="F37" s="22">
        <f>E37/C37*100</f>
        <v>32.00183234081539</v>
      </c>
      <c r="G37" s="22">
        <f t="shared" si="1"/>
        <v>30.71849441561868</v>
      </c>
    </row>
    <row r="38" spans="1:7" ht="15">
      <c r="A38" s="7" t="s">
        <v>63</v>
      </c>
      <c r="B38" s="11"/>
      <c r="C38" s="5">
        <v>434</v>
      </c>
      <c r="D38" s="31">
        <v>468</v>
      </c>
      <c r="E38" s="31">
        <v>138</v>
      </c>
      <c r="F38" s="22">
        <f>E38/C38*100</f>
        <v>31.797235023041477</v>
      </c>
      <c r="G38" s="22">
        <f t="shared" si="1"/>
        <v>29.48717948717949</v>
      </c>
    </row>
    <row r="39" spans="1:7" ht="15">
      <c r="A39" s="9" t="s">
        <v>39</v>
      </c>
      <c r="B39" s="50">
        <v>34084</v>
      </c>
      <c r="C39" s="50"/>
      <c r="D39" s="30">
        <v>36686</v>
      </c>
      <c r="E39" s="30">
        <v>11102</v>
      </c>
      <c r="F39" s="16">
        <f>E39/B39*100</f>
        <v>32.572468020185426</v>
      </c>
      <c r="G39" s="16">
        <f t="shared" si="1"/>
        <v>30.26222537207654</v>
      </c>
    </row>
    <row r="40" spans="1:7" ht="15">
      <c r="A40" s="8" t="s">
        <v>60</v>
      </c>
      <c r="B40" s="11"/>
      <c r="C40" s="6">
        <v>0</v>
      </c>
      <c r="D40" s="32">
        <v>2582</v>
      </c>
      <c r="E40" s="32">
        <v>2582</v>
      </c>
      <c r="F40" s="16" t="e">
        <f>E40/B40*100</f>
        <v>#DIV/0!</v>
      </c>
      <c r="G40" s="23">
        <f t="shared" si="1"/>
        <v>100</v>
      </c>
    </row>
    <row r="41" spans="1:7" ht="15">
      <c r="A41" s="9" t="s">
        <v>82</v>
      </c>
      <c r="B41" s="6"/>
      <c r="C41" s="11">
        <v>66</v>
      </c>
      <c r="D41" s="30">
        <v>66</v>
      </c>
      <c r="E41" s="30">
        <v>66</v>
      </c>
      <c r="F41" s="22">
        <f>E41/C41*100</f>
        <v>100</v>
      </c>
      <c r="G41" s="23">
        <f t="shared" si="1"/>
        <v>100</v>
      </c>
    </row>
    <row r="42" spans="1:7" ht="19.5" customHeight="1">
      <c r="A42" s="10" t="s">
        <v>40</v>
      </c>
      <c r="B42" s="50">
        <f>C7+C10+C11+C14+C20+C24+B25+B31+B34+B36+B39+C41</f>
        <v>1072466</v>
      </c>
      <c r="C42" s="50"/>
      <c r="D42" s="30">
        <f>D7+D10+D11+D14+D20+D24+D25+D31+D34+D36+D39+D41</f>
        <v>1112886</v>
      </c>
      <c r="E42" s="30">
        <f>E7+E10+E11+E14+E20+E24+E25+E31+E34+E36+E39+E41</f>
        <v>356714</v>
      </c>
      <c r="F42" s="16">
        <f>E42/B42*100</f>
        <v>33.261101051222134</v>
      </c>
      <c r="G42" s="16">
        <f t="shared" si="1"/>
        <v>32.05305844444085</v>
      </c>
    </row>
    <row r="43" spans="1:7" ht="18" customHeight="1">
      <c r="A43" s="9" t="s">
        <v>64</v>
      </c>
      <c r="B43" s="47">
        <f>B42-Лист1!B38</f>
        <v>0</v>
      </c>
      <c r="C43" s="47"/>
      <c r="D43" s="31">
        <f>Лист1!C38-Лист2!D42</f>
        <v>-30966</v>
      </c>
      <c r="E43" s="31">
        <f>Лист1!D38-Лист2!E42</f>
        <v>10232</v>
      </c>
      <c r="F43" s="16" t="e">
        <f>E43/B43*100</f>
        <v>#DIV/0!</v>
      </c>
      <c r="G43" s="16">
        <f t="shared" si="1"/>
        <v>-33.042691984757475</v>
      </c>
    </row>
    <row r="44" ht="36" customHeight="1"/>
    <row r="46" spans="1:5" ht="18">
      <c r="A46" s="18" t="s">
        <v>74</v>
      </c>
      <c r="D46" s="46" t="s">
        <v>75</v>
      </c>
      <c r="E46" s="46"/>
    </row>
  </sheetData>
  <sheetProtection/>
  <mergeCells count="34">
    <mergeCell ref="F4:G5"/>
    <mergeCell ref="A7:B7"/>
    <mergeCell ref="A8:B8"/>
    <mergeCell ref="A9:B9"/>
    <mergeCell ref="C4:C6"/>
    <mergeCell ref="D4:D6"/>
    <mergeCell ref="E4:E6"/>
    <mergeCell ref="A4:B4"/>
    <mergeCell ref="A5:B5"/>
    <mergeCell ref="B21:C21"/>
    <mergeCell ref="B22:C22"/>
    <mergeCell ref="A6:B6"/>
    <mergeCell ref="A11:B11"/>
    <mergeCell ref="A12:B12"/>
    <mergeCell ref="A10:B10"/>
    <mergeCell ref="A20:B20"/>
    <mergeCell ref="B32:C32"/>
    <mergeCell ref="B31:C31"/>
    <mergeCell ref="B33:C33"/>
    <mergeCell ref="B34:C34"/>
    <mergeCell ref="B26:C26"/>
    <mergeCell ref="B27:C27"/>
    <mergeCell ref="B29:C29"/>
    <mergeCell ref="B30:C30"/>
    <mergeCell ref="D46:E46"/>
    <mergeCell ref="B35:C35"/>
    <mergeCell ref="B43:C43"/>
    <mergeCell ref="A1:G1"/>
    <mergeCell ref="A2:G2"/>
    <mergeCell ref="A3:G3"/>
    <mergeCell ref="B42:C42"/>
    <mergeCell ref="B36:C36"/>
    <mergeCell ref="B39:C39"/>
    <mergeCell ref="B25:C25"/>
  </mergeCells>
  <printOptions/>
  <pageMargins left="0.7874015748031497" right="0.5905511811023623" top="0.1968503937007874" bottom="0.984251968503937" header="0.2362204724409449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aksu-alexn</dc:creator>
  <cp:keywords/>
  <dc:description/>
  <cp:lastModifiedBy>Aksu-yadgarova</cp:lastModifiedBy>
  <cp:lastPrinted>2021-07-23T05:23:59Z</cp:lastPrinted>
  <dcterms:created xsi:type="dcterms:W3CDTF">2007-05-04T05:11:43Z</dcterms:created>
  <dcterms:modified xsi:type="dcterms:W3CDTF">2023-05-04T11:53:13Z</dcterms:modified>
  <cp:category/>
  <cp:version/>
  <cp:contentType/>
  <cp:contentStatus/>
</cp:coreProperties>
</file>